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мбу0\Desktop\"/>
    </mc:Choice>
  </mc:AlternateContent>
  <bookViews>
    <workbookView xWindow="0" yWindow="0" windowWidth="23040" windowHeight="8904"/>
  </bookViews>
  <sheets>
    <sheet name="Лист1" sheetId="1" r:id="rId1"/>
  </sheets>
  <definedNames>
    <definedName name="_GoBack" localSheetId="0">Лист1!#REF!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8" i="1" l="1"/>
  <c r="D34" i="1"/>
  <c r="D23" i="1"/>
  <c r="D21" i="1"/>
  <c r="D8" i="1"/>
  <c r="D3" i="1" s="1"/>
  <c r="D33" i="1"/>
  <c r="D31" i="1"/>
  <c r="D30" i="1"/>
  <c r="D26" i="1"/>
  <c r="D20" i="1"/>
  <c r="D18" i="1" l="1"/>
  <c r="D37" i="1" s="1"/>
  <c r="D38" i="1"/>
  <c r="D39" i="1" s="1"/>
</calcChain>
</file>

<file path=xl/sharedStrings.xml><?xml version="1.0" encoding="utf-8"?>
<sst xmlns="http://schemas.openxmlformats.org/spreadsheetml/2006/main" count="67" uniqueCount="67">
  <si>
    <t>Сумма, руб.</t>
  </si>
  <si>
    <t xml:space="preserve"> Очистка дорог от снега. В среднем в предыдущие периоды чистка снега производилась от 3 до 5 раз за сезон. Цены рыночные, администрация подбирает наилучший вариант цена/качество. Планируемые расходы: уборка снега 4 -5 раз  на сумму  60000 рублей.</t>
  </si>
  <si>
    <t>Ямочный ремонт дорожного покрытия в СНТ, грейдирование в весенне-осенний период, закуп инертных материалов</t>
  </si>
  <si>
    <t>Планируются следующие работы:</t>
  </si>
  <si>
    <t>Примечание: после принятия сметы на 2023 год будет сделан перерасчет членских взносов за период с 1 января 2023 г</t>
  </si>
  <si>
    <t>№ п/п</t>
  </si>
  <si>
    <t>Планируемые расходы</t>
  </si>
  <si>
    <t>Обслуживание СНТ</t>
  </si>
  <si>
    <t>Территория общего пользования</t>
  </si>
  <si>
    <t xml:space="preserve">Ремонт дорог СНТ </t>
  </si>
  <si>
    <t>Ремонт и содержание электросети СНТ</t>
  </si>
  <si>
    <t>Обслуживание электросети СНТ</t>
  </si>
  <si>
    <t>Заключен договор с Масаловым С.Н. В обязанности входит: ежемесячное снятие показаний по всем вынесенным электросчетчикам садоводов, мелкий ремонт электросети, установка уличных светильников и замены в них электроламп, ликвидация аварийных ситуаций.15 000,00 /месяц. Налоги и взносы оплачивает самостоятельно.</t>
  </si>
  <si>
    <t>Юридические услуги</t>
  </si>
  <si>
    <t>Заключен Договор на юридическое обслуживание (по базовому тарифу лимит до 12 исковых заявлений в год) 50000,00 в год. При превышении лимита - 5000 за 1 исковое.</t>
  </si>
  <si>
    <t>2.</t>
  </si>
  <si>
    <t>1.</t>
  </si>
  <si>
    <t>Управление СНТ</t>
  </si>
  <si>
    <t>2.1.</t>
  </si>
  <si>
    <t>Комплексное обслуживание (бухгалтерия, слесарь-сантехник) заключен договор на комплексное обслуживание с ИП Чурсанова В.А. Оплата по Договору 38970р/мес (налоги оплачивают самостоятельно)</t>
  </si>
  <si>
    <t>1.1.</t>
  </si>
  <si>
    <t>1.2.</t>
  </si>
  <si>
    <t>1.3.</t>
  </si>
  <si>
    <t>1.4.</t>
  </si>
  <si>
    <t>1.5.</t>
  </si>
  <si>
    <t>Оплата работы администрации</t>
  </si>
  <si>
    <t>2.2.</t>
  </si>
  <si>
    <t xml:space="preserve">Председатель </t>
  </si>
  <si>
    <t>2.3.</t>
  </si>
  <si>
    <t>Дворник</t>
  </si>
  <si>
    <t>Заработная плата 19540,00 руб в месяц (с учетом НДФЛ)</t>
  </si>
  <si>
    <t>Заработная плата 8046,00 руб в месяц по ставке 0,5 (с учетом НДФЛ)</t>
  </si>
  <si>
    <t>2.4.</t>
  </si>
  <si>
    <t>Страховые взносы по единому тарифу 30%, травматизм 0,2% . База для начисления взносов 331032,00. Итого взносов 99972,00руб.</t>
  </si>
  <si>
    <t>2.5.</t>
  </si>
  <si>
    <t>Поощрения ревизионной комиссии</t>
  </si>
  <si>
    <t xml:space="preserve">Поощрение за ревизию за 2022 год (3  чел по 4000,00) </t>
  </si>
  <si>
    <t>2.6.</t>
  </si>
  <si>
    <t>Общехозяйственные расходы</t>
  </si>
  <si>
    <t>2.6.1.</t>
  </si>
  <si>
    <t>Канцелярские товары</t>
  </si>
  <si>
    <t>2.6.2.</t>
  </si>
  <si>
    <t>Расходы на транспорт, связь и интернет (1000,00 руб в месяц)</t>
  </si>
  <si>
    <t>Оплата сервисов: по сдаче отчетности (СБИС) 6250,00, ведение сайта 3750,00</t>
  </si>
  <si>
    <t>2.6.3.</t>
  </si>
  <si>
    <t>Обслуживание оргтехники (заправка картриджа,мелкий ремонт)</t>
  </si>
  <si>
    <t>2.6.4.</t>
  </si>
  <si>
    <t>2.6.5.</t>
  </si>
  <si>
    <t>Расходы на услуги банка: 1500,00/месс (комиссия за текущие платежи)</t>
  </si>
  <si>
    <t>3.</t>
  </si>
  <si>
    <t>Земельный налог</t>
  </si>
  <si>
    <t>Земельный налог. Общая площадь земельного участка товарищества составляет 19228 м.кв. Кадастровая стоимость – 12783735,80 рублей, ставка земельного налога в 2023 году составляет 0,3% от кадастровой стоимости.</t>
  </si>
  <si>
    <t>4.</t>
  </si>
  <si>
    <t>5.</t>
  </si>
  <si>
    <r>
      <t>1.      Профилактика ТП 2 раза в год по 25000</t>
    </r>
    <r>
      <rPr>
        <b/>
        <sz val="14"/>
        <color theme="1"/>
        <rFont val="Times New Roman"/>
        <family val="1"/>
        <charset val="204"/>
      </rPr>
      <t xml:space="preserve"> рублей</t>
    </r>
    <r>
      <rPr>
        <sz val="14"/>
        <color theme="1"/>
        <rFont val="Times New Roman"/>
        <family val="1"/>
        <charset val="204"/>
      </rPr>
      <t>.</t>
    </r>
  </si>
  <si>
    <t>2.      Закуп расходных материалов</t>
  </si>
  <si>
    <t xml:space="preserve">3.      Замена разъеденителя </t>
  </si>
  <si>
    <t xml:space="preserve">4.      Покупка разъединителя </t>
  </si>
  <si>
    <r>
      <t>Всего расходов</t>
    </r>
    <r>
      <rPr>
        <sz val="14"/>
        <color theme="1"/>
        <rFont val="Times New Roman"/>
        <family val="1"/>
        <charset val="204"/>
      </rPr>
      <t xml:space="preserve"> (включенных в членские взносы), рублей</t>
    </r>
  </si>
  <si>
    <r>
      <t xml:space="preserve">Площадь участков </t>
    </r>
    <r>
      <rPr>
        <b/>
        <sz val="14"/>
        <color theme="1"/>
        <rFont val="Times New Roman"/>
        <family val="1"/>
        <charset val="204"/>
      </rPr>
      <t>181009 кв.м = 1810 соток</t>
    </r>
    <r>
      <rPr>
        <sz val="14"/>
        <color theme="1"/>
        <rFont val="Times New Roman"/>
        <family val="1"/>
        <charset val="204"/>
      </rPr>
      <t>, расчетный взнос на 1 сотку 895,00 руб в год</t>
    </r>
  </si>
  <si>
    <r>
      <t xml:space="preserve">Непредвиденные расходы </t>
    </r>
    <r>
      <rPr>
        <sz val="14"/>
        <color theme="1"/>
        <rFont val="Times New Roman"/>
        <family val="1"/>
        <charset val="204"/>
      </rPr>
      <t>(10% к планируемым расходам)</t>
    </r>
  </si>
  <si>
    <t>2.6.6</t>
  </si>
  <si>
    <t>Взносы в Союз садоводов</t>
  </si>
  <si>
    <t>Проект планировки территории</t>
  </si>
  <si>
    <t>Установка шлагбаума (2шт)</t>
  </si>
  <si>
    <t>Установка станции с фильтрами</t>
  </si>
  <si>
    <t>???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</si>
</sst>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4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0" borderId="0" xfId="0" applyNumberFormat="1" applyFont="1"/>
    <xf numFmtId="164" fontId="1" fillId="0" borderId="0" xfId="0" applyNumberFormat="1" applyFont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vertical="center" wrapText="1"/>
    </xf>
    <xf numFmtId="4" fontId="0" fillId="0" borderId="0" xfId="0" applyNumberFormat="1"/>
    <xf numFmtId="49" fontId="2" fillId="0" borderId="5" xfId="0" applyNumberFormat="1" applyFont="1" applyBorder="1"/>
    <xf numFmtId="0" fontId="2" fillId="0" borderId="6" xfId="0" applyFont="1" applyBorder="1" applyAlignment="1">
      <alignment wrapText="1"/>
    </xf>
    <xf numFmtId="164" fontId="2" fillId="0" borderId="7" xfId="0" applyNumberFormat="1" applyFont="1" applyBorder="1"/>
    <xf numFmtId="49" fontId="1" fillId="0" borderId="8" xfId="0" applyNumberFormat="1" applyFont="1" applyBorder="1"/>
    <xf numFmtId="164" fontId="1" fillId="0" borderId="9" xfId="0" applyNumberFormat="1" applyFont="1" applyBorder="1"/>
    <xf numFmtId="164" fontId="2" fillId="0" borderId="9" xfId="0" applyNumberFormat="1" applyFont="1" applyBorder="1"/>
    <xf numFmtId="49" fontId="1" fillId="0" borderId="8" xfId="0" applyNumberFormat="1" applyFont="1" applyBorder="1" applyAlignment="1">
      <alignment vertical="top"/>
    </xf>
    <xf numFmtId="49" fontId="1" fillId="0" borderId="10" xfId="0" applyNumberFormat="1" applyFont="1" applyBorder="1"/>
    <xf numFmtId="0" fontId="3" fillId="0" borderId="11" xfId="0" applyFont="1" applyBorder="1" applyAlignment="1">
      <alignment vertical="center" wrapText="1"/>
    </xf>
    <xf numFmtId="164" fontId="1" fillId="0" borderId="12" xfId="0" applyNumberFormat="1" applyFont="1" applyBorder="1"/>
    <xf numFmtId="0" fontId="1" fillId="0" borderId="11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1" fillId="0" borderId="11" xfId="0" applyFont="1" applyBorder="1" applyAlignment="1">
      <alignment wrapText="1"/>
    </xf>
    <xf numFmtId="49" fontId="2" fillId="0" borderId="2" xfId="0" applyNumberFormat="1" applyFont="1" applyBorder="1"/>
    <xf numFmtId="0" fontId="2" fillId="0" borderId="3" xfId="0" applyFont="1" applyBorder="1" applyAlignment="1">
      <alignment wrapText="1"/>
    </xf>
    <xf numFmtId="164" fontId="2" fillId="0" borderId="4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4"/>
  <sheetViews>
    <sheetView tabSelected="1" workbookViewId="0">
      <selection activeCell="D45" sqref="D45"/>
    </sheetView>
  </sheetViews>
  <sheetFormatPr defaultRowHeight="18" x14ac:dyDescent="0.35"/>
  <cols>
    <col min="2" max="2" width="8.88671875" style="1"/>
    <col min="3" max="3" width="35.88671875" style="8" bestFit="1" customWidth="1"/>
    <col min="4" max="4" width="17.21875" style="2" bestFit="1" customWidth="1"/>
    <col min="6" max="6" width="11.33203125" bestFit="1" customWidth="1"/>
  </cols>
  <sheetData>
    <row r="1" spans="2:4" ht="18.600000000000001" thickBot="1" x14ac:dyDescent="0.4"/>
    <row r="2" spans="2:4" thickBot="1" x14ac:dyDescent="0.35">
      <c r="B2" s="5" t="s">
        <v>5</v>
      </c>
      <c r="C2" s="6" t="s">
        <v>6</v>
      </c>
      <c r="D2" s="7" t="s">
        <v>0</v>
      </c>
    </row>
    <row r="3" spans="2:4" ht="17.399999999999999" x14ac:dyDescent="0.3">
      <c r="B3" s="11" t="s">
        <v>16</v>
      </c>
      <c r="C3" s="12" t="s">
        <v>7</v>
      </c>
      <c r="D3" s="13">
        <f>D4+D6+D8+D14+D16</f>
        <v>502000</v>
      </c>
    </row>
    <row r="4" spans="2:4" ht="36" x14ac:dyDescent="0.35">
      <c r="B4" s="14" t="s">
        <v>20</v>
      </c>
      <c r="C4" s="4" t="s">
        <v>8</v>
      </c>
      <c r="D4" s="15">
        <v>60000</v>
      </c>
    </row>
    <row r="5" spans="2:4" ht="180" x14ac:dyDescent="0.35">
      <c r="B5" s="14"/>
      <c r="C5" s="3" t="s">
        <v>1</v>
      </c>
      <c r="D5" s="15"/>
    </row>
    <row r="6" spans="2:4" x14ac:dyDescent="0.35">
      <c r="B6" s="14" t="s">
        <v>21</v>
      </c>
      <c r="C6" s="4" t="s">
        <v>9</v>
      </c>
      <c r="D6" s="15">
        <v>100000</v>
      </c>
    </row>
    <row r="7" spans="2:4" ht="90" x14ac:dyDescent="0.35">
      <c r="B7" s="14"/>
      <c r="C7" s="3" t="s">
        <v>2</v>
      </c>
      <c r="D7" s="15"/>
    </row>
    <row r="8" spans="2:4" ht="36" x14ac:dyDescent="0.35">
      <c r="B8" s="14" t="s">
        <v>22</v>
      </c>
      <c r="C8" s="4" t="s">
        <v>10</v>
      </c>
      <c r="D8" s="15">
        <f>D10+D11+D12+D13</f>
        <v>112000</v>
      </c>
    </row>
    <row r="9" spans="2:4" ht="36" x14ac:dyDescent="0.35">
      <c r="B9" s="14"/>
      <c r="C9" s="3" t="s">
        <v>3</v>
      </c>
      <c r="D9" s="15"/>
    </row>
    <row r="10" spans="2:4" ht="36" x14ac:dyDescent="0.35">
      <c r="B10" s="14"/>
      <c r="C10" s="9" t="s">
        <v>54</v>
      </c>
      <c r="D10" s="15">
        <v>50000</v>
      </c>
    </row>
    <row r="11" spans="2:4" ht="36" x14ac:dyDescent="0.35">
      <c r="B11" s="14"/>
      <c r="C11" s="9" t="s">
        <v>55</v>
      </c>
      <c r="D11" s="15">
        <v>20000</v>
      </c>
    </row>
    <row r="12" spans="2:4" x14ac:dyDescent="0.35">
      <c r="B12" s="14"/>
      <c r="C12" s="9" t="s">
        <v>56</v>
      </c>
      <c r="D12" s="15">
        <v>25000</v>
      </c>
    </row>
    <row r="13" spans="2:4" x14ac:dyDescent="0.35">
      <c r="B13" s="14"/>
      <c r="C13" s="9" t="s">
        <v>57</v>
      </c>
      <c r="D13" s="15">
        <v>17000</v>
      </c>
    </row>
    <row r="14" spans="2:4" ht="36" x14ac:dyDescent="0.35">
      <c r="B14" s="14" t="s">
        <v>23</v>
      </c>
      <c r="C14" s="4" t="s">
        <v>11</v>
      </c>
      <c r="D14" s="15">
        <v>180000</v>
      </c>
    </row>
    <row r="15" spans="2:4" ht="234" x14ac:dyDescent="0.35">
      <c r="B15" s="14"/>
      <c r="C15" s="3" t="s">
        <v>12</v>
      </c>
      <c r="D15" s="15"/>
    </row>
    <row r="16" spans="2:4" x14ac:dyDescent="0.35">
      <c r="B16" s="14" t="s">
        <v>24</v>
      </c>
      <c r="C16" s="3" t="s">
        <v>13</v>
      </c>
      <c r="D16" s="15">
        <v>50000</v>
      </c>
    </row>
    <row r="17" spans="2:4" ht="126.6" thickBot="1" x14ac:dyDescent="0.4">
      <c r="B17" s="18"/>
      <c r="C17" s="21" t="s">
        <v>14</v>
      </c>
      <c r="D17" s="20"/>
    </row>
    <row r="18" spans="2:4" ht="17.399999999999999" x14ac:dyDescent="0.3">
      <c r="B18" s="11" t="s">
        <v>15</v>
      </c>
      <c r="C18" s="22" t="s">
        <v>17</v>
      </c>
      <c r="D18" s="13">
        <f>D20+D21+D23+D25+D26+D28</f>
        <v>986444</v>
      </c>
    </row>
    <row r="19" spans="2:4" x14ac:dyDescent="0.35">
      <c r="B19" s="14"/>
      <c r="C19" s="3" t="s">
        <v>25</v>
      </c>
      <c r="D19" s="15"/>
    </row>
    <row r="20" spans="2:4" ht="144" x14ac:dyDescent="0.35">
      <c r="B20" s="17" t="s">
        <v>18</v>
      </c>
      <c r="C20" s="4" t="s">
        <v>19</v>
      </c>
      <c r="D20" s="15">
        <f>38970*12</f>
        <v>467640</v>
      </c>
    </row>
    <row r="21" spans="2:4" ht="18" customHeight="1" x14ac:dyDescent="0.35">
      <c r="B21" s="14" t="s">
        <v>26</v>
      </c>
      <c r="C21" s="4" t="s">
        <v>27</v>
      </c>
      <c r="D21" s="15">
        <f>19540*12</f>
        <v>234480</v>
      </c>
    </row>
    <row r="22" spans="2:4" ht="36" x14ac:dyDescent="0.35">
      <c r="B22" s="14"/>
      <c r="C22" s="4" t="s">
        <v>30</v>
      </c>
      <c r="D22" s="15"/>
    </row>
    <row r="23" spans="2:4" x14ac:dyDescent="0.35">
      <c r="B23" s="14" t="s">
        <v>28</v>
      </c>
      <c r="C23" s="4" t="s">
        <v>29</v>
      </c>
      <c r="D23" s="15">
        <f>8046*12</f>
        <v>96552</v>
      </c>
    </row>
    <row r="24" spans="2:4" ht="54" x14ac:dyDescent="0.35">
      <c r="B24" s="14"/>
      <c r="C24" s="4" t="s">
        <v>31</v>
      </c>
      <c r="D24" s="15"/>
    </row>
    <row r="25" spans="2:4" ht="90" x14ac:dyDescent="0.35">
      <c r="B25" s="14" t="s">
        <v>32</v>
      </c>
      <c r="C25" s="3" t="s">
        <v>33</v>
      </c>
      <c r="D25" s="15">
        <v>99972</v>
      </c>
    </row>
    <row r="26" spans="2:4" ht="36" x14ac:dyDescent="0.35">
      <c r="B26" s="14" t="s">
        <v>34</v>
      </c>
      <c r="C26" s="4" t="s">
        <v>35</v>
      </c>
      <c r="D26" s="15">
        <f>4000*3</f>
        <v>12000</v>
      </c>
    </row>
    <row r="27" spans="2:4" ht="36" x14ac:dyDescent="0.35">
      <c r="B27" s="14"/>
      <c r="C27" s="4" t="s">
        <v>36</v>
      </c>
      <c r="D27" s="15"/>
    </row>
    <row r="28" spans="2:4" x14ac:dyDescent="0.35">
      <c r="B28" s="14" t="s">
        <v>37</v>
      </c>
      <c r="C28" s="4" t="s">
        <v>38</v>
      </c>
      <c r="D28" s="15">
        <f>D29+D30+D31+D32+D33+D34</f>
        <v>75800</v>
      </c>
    </row>
    <row r="29" spans="2:4" x14ac:dyDescent="0.35">
      <c r="B29" s="14" t="s">
        <v>39</v>
      </c>
      <c r="C29" s="4" t="s">
        <v>40</v>
      </c>
      <c r="D29" s="15">
        <v>10000</v>
      </c>
    </row>
    <row r="30" spans="2:4" ht="36" x14ac:dyDescent="0.35">
      <c r="B30" s="14" t="s">
        <v>41</v>
      </c>
      <c r="C30" s="4" t="s">
        <v>42</v>
      </c>
      <c r="D30" s="15">
        <f>1000*12</f>
        <v>12000</v>
      </c>
    </row>
    <row r="31" spans="2:4" ht="54" x14ac:dyDescent="0.35">
      <c r="B31" s="14" t="s">
        <v>44</v>
      </c>
      <c r="C31" s="4" t="s">
        <v>43</v>
      </c>
      <c r="D31" s="15">
        <f>6250+3750</f>
        <v>10000</v>
      </c>
    </row>
    <row r="32" spans="2:4" ht="54" x14ac:dyDescent="0.35">
      <c r="B32" s="14" t="s">
        <v>46</v>
      </c>
      <c r="C32" s="4" t="s">
        <v>45</v>
      </c>
      <c r="D32" s="15">
        <v>6000</v>
      </c>
    </row>
    <row r="33" spans="2:6" ht="54" x14ac:dyDescent="0.35">
      <c r="B33" s="14" t="s">
        <v>47</v>
      </c>
      <c r="C33" s="4" t="s">
        <v>48</v>
      </c>
      <c r="D33" s="15">
        <f>1500*12</f>
        <v>18000</v>
      </c>
    </row>
    <row r="34" spans="2:6" ht="18.600000000000001" thickBot="1" x14ac:dyDescent="0.4">
      <c r="B34" s="18" t="s">
        <v>61</v>
      </c>
      <c r="C34" s="23" t="s">
        <v>62</v>
      </c>
      <c r="D34" s="20">
        <f>60*330</f>
        <v>19800</v>
      </c>
    </row>
    <row r="35" spans="2:6" ht="17.399999999999999" x14ac:dyDescent="0.3">
      <c r="B35" s="11" t="s">
        <v>49</v>
      </c>
      <c r="C35" s="12" t="s">
        <v>50</v>
      </c>
      <c r="D35" s="13">
        <v>38351</v>
      </c>
      <c r="F35" s="10"/>
    </row>
    <row r="36" spans="2:6" ht="144.6" thickBot="1" x14ac:dyDescent="0.4">
      <c r="B36" s="18"/>
      <c r="C36" s="23" t="s">
        <v>51</v>
      </c>
      <c r="D36" s="20"/>
    </row>
    <row r="37" spans="2:6" ht="54" thickBot="1" x14ac:dyDescent="0.4">
      <c r="B37" s="24" t="s">
        <v>52</v>
      </c>
      <c r="C37" s="25" t="s">
        <v>60</v>
      </c>
      <c r="D37" s="26">
        <f>(D3+D18+D35)/10</f>
        <v>152679.5</v>
      </c>
    </row>
    <row r="38" spans="2:6" ht="36" x14ac:dyDescent="0.3">
      <c r="B38" s="11" t="s">
        <v>53</v>
      </c>
      <c r="C38" s="22" t="s">
        <v>58</v>
      </c>
      <c r="D38" s="13">
        <f>D3+D18+D35+D37</f>
        <v>1679474.5</v>
      </c>
    </row>
    <row r="39" spans="2:6" ht="72" x14ac:dyDescent="0.35">
      <c r="B39" s="14"/>
      <c r="C39" s="3" t="s">
        <v>59</v>
      </c>
      <c r="D39" s="16">
        <f>D38/1810</f>
        <v>927.88646408839782</v>
      </c>
    </row>
    <row r="40" spans="2:6" ht="90.6" thickBot="1" x14ac:dyDescent="0.4">
      <c r="B40" s="18"/>
      <c r="C40" s="19" t="s">
        <v>4</v>
      </c>
      <c r="D40" s="20"/>
    </row>
    <row r="42" spans="2:6" ht="36" x14ac:dyDescent="0.35">
      <c r="C42" s="8" t="s">
        <v>63</v>
      </c>
      <c r="D42" s="2">
        <v>830000</v>
      </c>
    </row>
    <row r="43" spans="2:6" x14ac:dyDescent="0.35">
      <c r="C43" s="8" t="s">
        <v>64</v>
      </c>
      <c r="D43" s="2">
        <v>161000</v>
      </c>
    </row>
    <row r="44" spans="2:6" ht="36" x14ac:dyDescent="0.35">
      <c r="C44" s="8" t="s">
        <v>65</v>
      </c>
      <c r="D44" s="2" t="s">
        <v>66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2023-05-27T09:45:26Z</dcterms:created>
  <dcterms:modified xsi:type="dcterms:W3CDTF">2023-06-25T08:30:37Z</dcterms:modified>
</cp:coreProperties>
</file>