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бу0\Desktop\ДНТ Мелиоратор\Сметы\"/>
    </mc:Choice>
  </mc:AlternateContent>
  <bookViews>
    <workbookView xWindow="0" yWindow="0" windowWidth="23040" windowHeight="8904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9" i="1"/>
  <c r="D12" i="1"/>
  <c r="D8" i="1"/>
  <c r="D3" i="1"/>
  <c r="D34" i="1" s="1"/>
  <c r="D35" i="1" s="1"/>
  <c r="D36" i="1" s="1"/>
</calcChain>
</file>

<file path=xl/sharedStrings.xml><?xml version="1.0" encoding="utf-8"?>
<sst xmlns="http://schemas.openxmlformats.org/spreadsheetml/2006/main" count="68" uniqueCount="68">
  <si>
    <t>№ п/п</t>
  </si>
  <si>
    <t>Статья расходов: членские взносы</t>
  </si>
  <si>
    <t>Сумма, руб.</t>
  </si>
  <si>
    <t>Обслуживание ДНТ</t>
  </si>
  <si>
    <t>1.1</t>
  </si>
  <si>
    <t>Уборка территории, всего:  Очистка дорог от снега. Фактически в предыдущие снежные зимы чистка снега производилась от 3 до 5 раз за сезон. Стоимость очистки зависит от типа техники, которая свободна на момент заказа. Цены рыночные. Планируемая стоимость за сезон - 4 раз, на сумму  58435,50 рублей.</t>
  </si>
  <si>
    <t>1.2</t>
  </si>
  <si>
    <t>Ремонт дорог ДНТ: Ямочный ремонт дорожного покрытия в ДНТ, гредирование в весенне-осенний период. На основании ремонта дорог в последние 5 лет, фактически за 2021 год было потрачено 84436,11 рублей</t>
  </si>
  <si>
    <t>1.3</t>
  </si>
  <si>
    <t>Ремонт и содержание электросети ДНТ: 1.Содержание линий электропередач – 73489,14 рублей. (закупка счетчиков, ламп, реле, зажимов ит.д.); 2.Профилактика ТП 25000 рублей.</t>
  </si>
  <si>
    <t>1.4</t>
  </si>
  <si>
    <t xml:space="preserve">Обслуживание электросети ДНТ. Заключен договор с Масаловым С.Н.: ежемесячно снятие показаний на уличных электросчетчиках, 2 раза в год снятие показаний по всем вынесенным электросчетчикам садоводов, мелкий ремонт электросети, установка уличных светильников и замены в них электроламп, ликвидация аварийных ситуаций 17 250 рублей\месяц. </t>
  </si>
  <si>
    <t>1.5</t>
  </si>
  <si>
    <t>Административные расходы</t>
  </si>
  <si>
    <t>1.5.1</t>
  </si>
  <si>
    <t xml:space="preserve">Расходы на банковские услуги (р/счет, комиссия банка): Ежемесячная плата за ведение двух расчетных счетов составляет 1780 руб. в месяц (21360 рублей в год); 6 платежных поручений в месяц по 49 рублей (3528 рублей в год). Рекомендовано открытие второго расчетного счета для перечисления членских взносов, итого 24888,00 </t>
  </si>
  <si>
    <t>1.5.2</t>
  </si>
  <si>
    <t>транспортные расходы: поездки за счетами, другие поездки 1500 рублей в месяц (18000 рублей в год);</t>
  </si>
  <si>
    <t>1.5.3</t>
  </si>
  <si>
    <t>прочие административные расходы: приобретение канц. товаров- 4200 рублей, заправка картриджей 3х600 рублей (1800 рублей), за содержание сайта 3500 рублей, оформление электронной подписи – 5450 рублей; почтовые расходы, услуги связи - 2000 рублей</t>
  </si>
  <si>
    <t>2</t>
  </si>
  <si>
    <t>Расчеты за электроэнергию общего пользования, всего:</t>
  </si>
  <si>
    <t>2.1</t>
  </si>
  <si>
    <t>Уличное освещение: Фактически уличное освещение в среднем 700кВт в месяц (700х5,25х12=44100)</t>
  </si>
  <si>
    <t>2.2</t>
  </si>
  <si>
    <t>Здание Правления: расходы оплачиваются строго по смете по расчету 300 квт в месяц с учетом потребления, тариф 5,25 рублей – 300х5,25х12=17856 руб.</t>
  </si>
  <si>
    <t>2.3</t>
  </si>
  <si>
    <t>Потери по линии электоснабжения: согласно договора ПАО «Ставропольэнергосбыт» № 514260 от 11.01.2012 года потери 1257 квт месяц, тариф 5,25  руб</t>
  </si>
  <si>
    <t>2.4</t>
  </si>
  <si>
    <t>Резерв на недобор по улицам*</t>
  </si>
  <si>
    <t>3</t>
  </si>
  <si>
    <t>Потери на водопроводной магистрали (хищения), за 2021 год</t>
  </si>
  <si>
    <t>4</t>
  </si>
  <si>
    <t>Ведение 1С Предприятие</t>
  </si>
  <si>
    <t>5</t>
  </si>
  <si>
    <t>Вознаграждение. Поощрения. Всего:</t>
  </si>
  <si>
    <t>5.1</t>
  </si>
  <si>
    <t>Организация работы председателя. Выплата заработной платы председателю предусмотрена ежемесячно в размере 17 000 рублей</t>
  </si>
  <si>
    <t>5.2</t>
  </si>
  <si>
    <t>П.5.2 Организация работы бухгалтера. Выплата зарплаты бухгалтеру предусмотрена ежемесячно в размере 16 000 рублей (без учета НДФЛ)</t>
  </si>
  <si>
    <t>5.3</t>
  </si>
  <si>
    <t xml:space="preserve">Организация работы водопроводчика Выплата заработной платы предусмотрена ежемесячно в размере 10 000  рублей(без учета НДФЛ) по ставке 0,5 </t>
  </si>
  <si>
    <t>5.4</t>
  </si>
  <si>
    <t>Организация  работы дворника 7 000 рублей (без учета НДФЛ) по ставке 0,5</t>
  </si>
  <si>
    <t>5.5</t>
  </si>
  <si>
    <t>Поощрения ревизионной комиссии</t>
  </si>
  <si>
    <t>6</t>
  </si>
  <si>
    <t xml:space="preserve">Налоги и сборы, всего: </t>
  </si>
  <si>
    <t>6.1</t>
  </si>
  <si>
    <t>На оплату труда ежемесячно начисляются в госбюджет и фонды следующие выплаты и налоги: в ПФР-22%, ФСС-2,9%, Фонд медицинского страхования -5,1%, социальное страхование от несчастных случаев-0,2% , всего 30,2%.</t>
  </si>
  <si>
    <t>6.2</t>
  </si>
  <si>
    <t>Начисления на выплаты физ. лицам (НДФЛ) 13%.</t>
  </si>
  <si>
    <t>6.3</t>
  </si>
  <si>
    <t>Земельный налог. Общая площадь земельных участков общего пользования товарищества составляет 19228 м.кв. Кадастровая стоимость земельных участков общего пользования товарищества составляет 7 808 683,08 рублей, ставка земельного налога в 2020 году составляет 0,3% от кадастровой стоимости</t>
  </si>
  <si>
    <t>7</t>
  </si>
  <si>
    <r>
      <rPr>
        <b/>
        <sz val="14"/>
        <color theme="1"/>
        <rFont val="Times New Roman"/>
        <family val="1"/>
        <charset val="204"/>
      </rPr>
      <t>Содержание линии водопровода:</t>
    </r>
    <r>
      <rPr>
        <sz val="14"/>
        <color theme="1"/>
        <rFont val="Times New Roman"/>
        <family val="1"/>
        <charset val="204"/>
      </rPr>
      <t xml:space="preserve"> замена, поверка общих счетчиков, устранение утечек на общей магистральной трубе, на основании трат за последние годы</t>
    </r>
  </si>
  <si>
    <t>8</t>
  </si>
  <si>
    <t xml:space="preserve">Уборка прилегающей территории (несанкционированная свалка) </t>
  </si>
  <si>
    <t>9</t>
  </si>
  <si>
    <t>Оплата работы юриста и разработка уставной и кадровой документации</t>
  </si>
  <si>
    <t>10</t>
  </si>
  <si>
    <t>Оплата штрафов по решению суда</t>
  </si>
  <si>
    <t>11</t>
  </si>
  <si>
    <r>
      <rPr>
        <b/>
        <sz val="14"/>
        <color theme="1"/>
        <rFont val="Times New Roman"/>
        <family val="1"/>
        <charset val="204"/>
      </rPr>
      <t>Непредвиденные расходы.</t>
    </r>
    <r>
      <rPr>
        <sz val="14"/>
        <color theme="1"/>
        <rFont val="Times New Roman"/>
        <family val="1"/>
        <charset val="204"/>
      </rPr>
      <t xml:space="preserve"> В начале года невозможно предусмотреть все затраты, которые могут возникнуть впоследствии. Обычно применяется к данной статье коэффициент 5-10% от запланированных расходов. В предыдущие периоды (за 3года) фактические непредвиденные расходы ДНТ составляли в среднем 100 000 рублей в год. </t>
    </r>
  </si>
  <si>
    <t>12</t>
  </si>
  <si>
    <r>
      <t>Всего расходов</t>
    </r>
    <r>
      <rPr>
        <b/>
        <sz val="9"/>
        <color theme="1"/>
        <rFont val="Arial"/>
        <family val="2"/>
        <charset val="204"/>
      </rPr>
      <t xml:space="preserve"> (включенных в членские взносы)             </t>
    </r>
  </si>
  <si>
    <t>Площадь участков 1784,59 соток, расчетный взнос на 1 сотку</t>
  </si>
  <si>
    <t>Расчетный членский взнос (на 4,9 соток)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</si>
</sst>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/>
    <xf numFmtId="0" fontId="2" fillId="0" borderId="5" xfId="0" applyFont="1" applyBorder="1" applyAlignment="1">
      <alignment wrapText="1"/>
    </xf>
    <xf numFmtId="164" fontId="2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/>
    <xf numFmtId="0" fontId="1" fillId="0" borderId="8" xfId="0" applyFont="1" applyBorder="1" applyAlignment="1">
      <alignment wrapText="1"/>
    </xf>
    <xf numFmtId="164" fontId="1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/>
    <xf numFmtId="0" fontId="1" fillId="0" borderId="11" xfId="0" applyFont="1" applyBorder="1" applyAlignment="1">
      <alignment wrapText="1"/>
    </xf>
    <xf numFmtId="164" fontId="1" fillId="0" borderId="12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164" fontId="1" fillId="0" borderId="12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/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4" fontId="2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F33" sqref="F33"/>
    </sheetView>
  </sheetViews>
  <sheetFormatPr defaultRowHeight="14.4" x14ac:dyDescent="0.3"/>
  <cols>
    <col min="3" max="3" width="41.6640625" customWidth="1"/>
    <col min="4" max="4" width="24.33203125" customWidth="1"/>
  </cols>
  <sheetData>
    <row r="1" spans="1:5" ht="18.600000000000001" thickBot="1" x14ac:dyDescent="0.4">
      <c r="A1" s="1"/>
      <c r="B1" s="1"/>
      <c r="C1" s="2"/>
      <c r="D1" s="1"/>
      <c r="E1" s="1"/>
    </row>
    <row r="2" spans="1:5" ht="18.600000000000001" thickBot="1" x14ac:dyDescent="0.4">
      <c r="A2" s="1"/>
      <c r="B2" s="3" t="s">
        <v>0</v>
      </c>
      <c r="C2" s="4" t="s">
        <v>1</v>
      </c>
      <c r="D2" s="5" t="s">
        <v>2</v>
      </c>
      <c r="E2" s="1"/>
    </row>
    <row r="3" spans="1:5" ht="18" x14ac:dyDescent="0.35">
      <c r="A3" s="1"/>
      <c r="B3" s="6">
        <v>1</v>
      </c>
      <c r="C3" s="7" t="s">
        <v>3</v>
      </c>
      <c r="D3" s="8">
        <f>D4+D5+D6+D7+D8</f>
        <v>523762.64</v>
      </c>
      <c r="E3" s="1"/>
    </row>
    <row r="4" spans="1:5" ht="162" x14ac:dyDescent="0.35">
      <c r="A4" s="1"/>
      <c r="B4" s="9" t="s">
        <v>4</v>
      </c>
      <c r="C4" s="10" t="s">
        <v>5</v>
      </c>
      <c r="D4" s="11">
        <v>58435.5</v>
      </c>
      <c r="E4" s="1"/>
    </row>
    <row r="5" spans="1:5" ht="126" x14ac:dyDescent="0.35">
      <c r="A5" s="1"/>
      <c r="B5" s="9" t="s">
        <v>6</v>
      </c>
      <c r="C5" s="10" t="s">
        <v>7</v>
      </c>
      <c r="D5" s="11">
        <v>100000</v>
      </c>
      <c r="E5" s="1"/>
    </row>
    <row r="6" spans="1:5" ht="108" x14ac:dyDescent="0.35">
      <c r="A6" s="1"/>
      <c r="B6" s="9" t="s">
        <v>8</v>
      </c>
      <c r="C6" s="10" t="s">
        <v>9</v>
      </c>
      <c r="D6" s="11">
        <v>98489.14</v>
      </c>
      <c r="E6" s="1"/>
    </row>
    <row r="7" spans="1:5" ht="216" x14ac:dyDescent="0.35">
      <c r="A7" s="1"/>
      <c r="B7" s="9" t="s">
        <v>10</v>
      </c>
      <c r="C7" s="10" t="s">
        <v>11</v>
      </c>
      <c r="D7" s="11">
        <v>207000</v>
      </c>
      <c r="E7" s="1"/>
    </row>
    <row r="8" spans="1:5" ht="18" x14ac:dyDescent="0.35">
      <c r="A8" s="1"/>
      <c r="B8" s="9" t="s">
        <v>12</v>
      </c>
      <c r="C8" s="12" t="s">
        <v>13</v>
      </c>
      <c r="D8" s="13">
        <f>D9+D10+D11</f>
        <v>59838</v>
      </c>
      <c r="E8" s="1"/>
    </row>
    <row r="9" spans="1:5" ht="180" x14ac:dyDescent="0.35">
      <c r="A9" s="1"/>
      <c r="B9" s="9" t="s">
        <v>14</v>
      </c>
      <c r="C9" s="10" t="s">
        <v>15</v>
      </c>
      <c r="D9" s="11">
        <v>24888</v>
      </c>
      <c r="E9" s="1"/>
    </row>
    <row r="10" spans="1:5" ht="72" x14ac:dyDescent="0.35">
      <c r="A10" s="1"/>
      <c r="B10" s="9" t="s">
        <v>16</v>
      </c>
      <c r="C10" s="10" t="s">
        <v>17</v>
      </c>
      <c r="D10" s="11">
        <v>18000</v>
      </c>
      <c r="E10" s="1"/>
    </row>
    <row r="11" spans="1:5" ht="144.6" thickBot="1" x14ac:dyDescent="0.4">
      <c r="A11" s="1"/>
      <c r="B11" s="14" t="s">
        <v>18</v>
      </c>
      <c r="C11" s="15" t="s">
        <v>19</v>
      </c>
      <c r="D11" s="16">
        <v>16950</v>
      </c>
      <c r="E11" s="1"/>
    </row>
    <row r="12" spans="1:5" ht="35.4" x14ac:dyDescent="0.35">
      <c r="A12" s="1"/>
      <c r="B12" s="6" t="s">
        <v>20</v>
      </c>
      <c r="C12" s="7" t="s">
        <v>21</v>
      </c>
      <c r="D12" s="8">
        <f>D13+D14+D15+D16</f>
        <v>269696.55</v>
      </c>
      <c r="E12" s="1"/>
    </row>
    <row r="13" spans="1:5" ht="54" x14ac:dyDescent="0.35">
      <c r="A13" s="1"/>
      <c r="B13" s="9" t="s">
        <v>22</v>
      </c>
      <c r="C13" s="10" t="s">
        <v>23</v>
      </c>
      <c r="D13" s="11">
        <v>44100</v>
      </c>
      <c r="E13" s="1"/>
    </row>
    <row r="14" spans="1:5" ht="90" x14ac:dyDescent="0.35">
      <c r="A14" s="1"/>
      <c r="B14" s="9" t="s">
        <v>24</v>
      </c>
      <c r="C14" s="10" t="s">
        <v>25</v>
      </c>
      <c r="D14" s="11">
        <v>18900</v>
      </c>
      <c r="E14" s="1"/>
    </row>
    <row r="15" spans="1:5" ht="90" x14ac:dyDescent="0.35">
      <c r="A15" s="1"/>
      <c r="B15" s="9" t="s">
        <v>26</v>
      </c>
      <c r="C15" s="10" t="s">
        <v>27</v>
      </c>
      <c r="D15" s="11">
        <v>79191</v>
      </c>
      <c r="E15" s="1"/>
    </row>
    <row r="16" spans="1:5" ht="18.600000000000001" thickBot="1" x14ac:dyDescent="0.4">
      <c r="A16" s="1"/>
      <c r="B16" s="14" t="s">
        <v>28</v>
      </c>
      <c r="C16" s="17" t="s">
        <v>29</v>
      </c>
      <c r="D16" s="18">
        <v>127505.55</v>
      </c>
      <c r="E16" s="1"/>
    </row>
    <row r="17" spans="1:5" ht="53.4" thickBot="1" x14ac:dyDescent="0.4">
      <c r="A17" s="1"/>
      <c r="B17" s="19" t="s">
        <v>30</v>
      </c>
      <c r="C17" s="20" t="s">
        <v>31</v>
      </c>
      <c r="D17" s="21">
        <v>89218.27</v>
      </c>
      <c r="E17" s="1"/>
    </row>
    <row r="18" spans="1:5" ht="18.600000000000001" thickBot="1" x14ac:dyDescent="0.4">
      <c r="A18" s="1"/>
      <c r="B18" s="19" t="s">
        <v>32</v>
      </c>
      <c r="C18" s="20" t="s">
        <v>33</v>
      </c>
      <c r="D18" s="21">
        <v>6000</v>
      </c>
      <c r="E18" s="1"/>
    </row>
    <row r="19" spans="1:5" ht="35.4" x14ac:dyDescent="0.35">
      <c r="A19" s="1"/>
      <c r="B19" s="6" t="s">
        <v>34</v>
      </c>
      <c r="C19" s="7" t="s">
        <v>35</v>
      </c>
      <c r="D19" s="8">
        <f>D20+D21+D22+D23+D24</f>
        <v>605000</v>
      </c>
      <c r="E19" s="1"/>
    </row>
    <row r="20" spans="1:5" ht="90" x14ac:dyDescent="0.35">
      <c r="A20" s="1"/>
      <c r="B20" s="9" t="s">
        <v>36</v>
      </c>
      <c r="C20" s="22" t="s">
        <v>37</v>
      </c>
      <c r="D20" s="11">
        <v>204000</v>
      </c>
      <c r="E20" s="1"/>
    </row>
    <row r="21" spans="1:5" ht="90" x14ac:dyDescent="0.35">
      <c r="A21" s="1"/>
      <c r="B21" s="9" t="s">
        <v>38</v>
      </c>
      <c r="C21" s="22" t="s">
        <v>39</v>
      </c>
      <c r="D21" s="11">
        <v>192000</v>
      </c>
      <c r="E21" s="1"/>
    </row>
    <row r="22" spans="1:5" ht="108" x14ac:dyDescent="0.35">
      <c r="A22" s="1"/>
      <c r="B22" s="9" t="s">
        <v>40</v>
      </c>
      <c r="C22" s="22" t="s">
        <v>41</v>
      </c>
      <c r="D22" s="11">
        <v>120000</v>
      </c>
      <c r="E22" s="1"/>
    </row>
    <row r="23" spans="1:5" ht="54" x14ac:dyDescent="0.35">
      <c r="A23" s="1"/>
      <c r="B23" s="9" t="s">
        <v>42</v>
      </c>
      <c r="C23" s="22" t="s">
        <v>43</v>
      </c>
      <c r="D23" s="11">
        <v>84000</v>
      </c>
      <c r="E23" s="1"/>
    </row>
    <row r="24" spans="1:5" ht="18.600000000000001" thickBot="1" x14ac:dyDescent="0.4">
      <c r="A24" s="1"/>
      <c r="B24" s="14" t="s">
        <v>44</v>
      </c>
      <c r="C24" s="23" t="s">
        <v>45</v>
      </c>
      <c r="D24" s="16">
        <v>5000</v>
      </c>
      <c r="E24" s="1"/>
    </row>
    <row r="25" spans="1:5" ht="18" x14ac:dyDescent="0.35">
      <c r="A25" s="1"/>
      <c r="B25" s="6" t="s">
        <v>46</v>
      </c>
      <c r="C25" s="7" t="s">
        <v>47</v>
      </c>
      <c r="D25" s="8">
        <f>D26+D27+D28</f>
        <v>321357.07999999996</v>
      </c>
      <c r="E25" s="1"/>
    </row>
    <row r="26" spans="1:5" ht="144" x14ac:dyDescent="0.35">
      <c r="A26" s="1"/>
      <c r="B26" s="9" t="s">
        <v>48</v>
      </c>
      <c r="C26" s="10" t="s">
        <v>49</v>
      </c>
      <c r="D26" s="24">
        <v>208275.86</v>
      </c>
      <c r="E26" s="1"/>
    </row>
    <row r="27" spans="1:5" ht="36" x14ac:dyDescent="0.35">
      <c r="A27" s="1"/>
      <c r="B27" s="9" t="s">
        <v>50</v>
      </c>
      <c r="C27" s="22" t="s">
        <v>51</v>
      </c>
      <c r="D27" s="24">
        <v>89655.17</v>
      </c>
      <c r="E27" s="1"/>
    </row>
    <row r="28" spans="1:5" ht="180.6" thickBot="1" x14ac:dyDescent="0.4">
      <c r="A28" s="1"/>
      <c r="B28" s="14" t="s">
        <v>52</v>
      </c>
      <c r="C28" s="15" t="s">
        <v>53</v>
      </c>
      <c r="D28" s="18">
        <v>23426.05</v>
      </c>
      <c r="E28" s="1"/>
    </row>
    <row r="29" spans="1:5" ht="90.6" thickBot="1" x14ac:dyDescent="0.4">
      <c r="A29" s="1"/>
      <c r="B29" s="19" t="s">
        <v>54</v>
      </c>
      <c r="C29" s="25" t="s">
        <v>55</v>
      </c>
      <c r="D29" s="26">
        <v>40000</v>
      </c>
      <c r="E29" s="1"/>
    </row>
    <row r="30" spans="1:5" ht="53.4" thickBot="1" x14ac:dyDescent="0.4">
      <c r="A30" s="1"/>
      <c r="B30" s="19" t="s">
        <v>56</v>
      </c>
      <c r="C30" s="27" t="s">
        <v>57</v>
      </c>
      <c r="D30" s="26">
        <v>150000</v>
      </c>
      <c r="E30" s="1"/>
    </row>
    <row r="31" spans="1:5" ht="53.4" thickBot="1" x14ac:dyDescent="0.4">
      <c r="A31" s="1"/>
      <c r="B31" s="19" t="s">
        <v>58</v>
      </c>
      <c r="C31" s="27" t="s">
        <v>59</v>
      </c>
      <c r="D31" s="26">
        <v>50000</v>
      </c>
      <c r="E31" s="1"/>
    </row>
    <row r="32" spans="1:5" ht="36" thickBot="1" x14ac:dyDescent="0.4">
      <c r="A32" s="1"/>
      <c r="B32" s="19" t="s">
        <v>60</v>
      </c>
      <c r="C32" s="27" t="s">
        <v>61</v>
      </c>
      <c r="D32" s="26">
        <v>173000</v>
      </c>
      <c r="E32" s="1"/>
    </row>
    <row r="33" spans="1:5" ht="198.6" thickBot="1" x14ac:dyDescent="0.4">
      <c r="A33" s="1"/>
      <c r="B33" s="19" t="s">
        <v>62</v>
      </c>
      <c r="C33" s="25" t="s">
        <v>63</v>
      </c>
      <c r="D33" s="26">
        <v>100000</v>
      </c>
      <c r="E33" s="1"/>
    </row>
    <row r="34" spans="1:5" ht="31.2" thickBot="1" x14ac:dyDescent="0.4">
      <c r="A34" s="1"/>
      <c r="B34" s="19" t="s">
        <v>64</v>
      </c>
      <c r="C34" s="7" t="s">
        <v>65</v>
      </c>
      <c r="D34" s="28">
        <f>D3+D12+D17+D18+D19+D25+D29+D33+D30+D31+D32</f>
        <v>2328034.54</v>
      </c>
      <c r="E34" s="1"/>
    </row>
    <row r="35" spans="1:5" ht="36" x14ac:dyDescent="0.35">
      <c r="A35" s="1"/>
      <c r="B35" s="9"/>
      <c r="C35" s="10" t="s">
        <v>66</v>
      </c>
      <c r="D35" s="11">
        <f>D34/1784.59</f>
        <v>1304.5206686129588</v>
      </c>
      <c r="E35" s="1"/>
    </row>
    <row r="36" spans="1:5" ht="36.6" thickBot="1" x14ac:dyDescent="0.4">
      <c r="A36" s="1"/>
      <c r="B36" s="14"/>
      <c r="C36" s="15" t="s">
        <v>67</v>
      </c>
      <c r="D36" s="16">
        <f>D35*4.9</f>
        <v>6392.151276203499</v>
      </c>
      <c r="E36" s="1"/>
    </row>
    <row r="37" spans="1:5" ht="18" x14ac:dyDescent="0.35">
      <c r="A37" s="1"/>
      <c r="B37" s="1"/>
      <c r="C37" s="2"/>
      <c r="D37" s="1"/>
      <c r="E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2022-11-26T07:09:42Z</dcterms:created>
  <dcterms:modified xsi:type="dcterms:W3CDTF">2022-11-26T07:10:48Z</dcterms:modified>
</cp:coreProperties>
</file>